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1720" yWindow="0" windowWidth="25600" windowHeight="14300" tabRatio="500" activeTab="1"/>
  </bookViews>
  <sheets>
    <sheet name="項目別" sheetId="4" r:id="rId1"/>
    <sheet name="時系列" sheetId="3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4" l="1"/>
  <c r="I6" i="4"/>
  <c r="F6" i="4"/>
  <c r="H6" i="4"/>
  <c r="G5" i="4"/>
  <c r="I5" i="4"/>
  <c r="F5" i="4"/>
  <c r="H5" i="4"/>
  <c r="G4" i="4"/>
  <c r="I4" i="4"/>
  <c r="F4" i="4"/>
  <c r="H4" i="4"/>
  <c r="G3" i="4"/>
  <c r="I3" i="4"/>
  <c r="F3" i="4"/>
  <c r="H3" i="4"/>
  <c r="P6" i="4"/>
  <c r="O6" i="4"/>
  <c r="N6" i="4"/>
  <c r="M6" i="4"/>
  <c r="P5" i="4"/>
  <c r="O5" i="4"/>
  <c r="N5" i="4"/>
  <c r="M5" i="4"/>
  <c r="P4" i="4"/>
  <c r="O4" i="4"/>
  <c r="N4" i="4"/>
  <c r="M4" i="4"/>
  <c r="P3" i="4"/>
  <c r="O3" i="4"/>
  <c r="N3" i="4"/>
  <c r="M3" i="4"/>
  <c r="L3" i="4"/>
  <c r="H4" i="3"/>
  <c r="H5" i="3"/>
  <c r="H6" i="3"/>
  <c r="H7" i="3"/>
  <c r="H8" i="3"/>
  <c r="H9" i="3"/>
  <c r="H10" i="3"/>
  <c r="H11" i="3"/>
  <c r="H12" i="3"/>
  <c r="H13" i="3"/>
  <c r="H14" i="3"/>
  <c r="I4" i="3"/>
  <c r="I5" i="3"/>
  <c r="I6" i="3"/>
  <c r="I7" i="3"/>
  <c r="I8" i="3"/>
  <c r="I9" i="3"/>
  <c r="I10" i="3"/>
  <c r="I11" i="3"/>
  <c r="I12" i="3"/>
  <c r="I13" i="3"/>
  <c r="I14" i="3"/>
  <c r="I3" i="3"/>
  <c r="H3" i="3"/>
  <c r="G4" i="3"/>
  <c r="G5" i="3"/>
  <c r="G6" i="3"/>
  <c r="G7" i="3"/>
  <c r="G8" i="3"/>
  <c r="G9" i="3"/>
  <c r="G10" i="3"/>
  <c r="G11" i="3"/>
  <c r="G12" i="3"/>
  <c r="G13" i="3"/>
  <c r="G14" i="3"/>
  <c r="G3" i="3"/>
  <c r="F4" i="3"/>
  <c r="F5" i="3"/>
  <c r="F6" i="3"/>
  <c r="F7" i="3"/>
  <c r="F8" i="3"/>
  <c r="F9" i="3"/>
  <c r="F10" i="3"/>
  <c r="F11" i="3"/>
  <c r="F12" i="3"/>
  <c r="F13" i="3"/>
  <c r="F14" i="3"/>
  <c r="F3" i="3"/>
  <c r="P4" i="3"/>
  <c r="P5" i="3"/>
  <c r="P6" i="3"/>
  <c r="P7" i="3"/>
  <c r="P8" i="3"/>
  <c r="P9" i="3"/>
  <c r="P10" i="3"/>
  <c r="P11" i="3"/>
  <c r="P12" i="3"/>
  <c r="P13" i="3"/>
  <c r="P14" i="3"/>
  <c r="O4" i="3"/>
  <c r="O5" i="3"/>
  <c r="O6" i="3"/>
  <c r="O7" i="3"/>
  <c r="O8" i="3"/>
  <c r="O9" i="3"/>
  <c r="O10" i="3"/>
  <c r="O11" i="3"/>
  <c r="O12" i="3"/>
  <c r="O13" i="3"/>
  <c r="O14" i="3"/>
  <c r="N14" i="3"/>
  <c r="N4" i="3"/>
  <c r="N5" i="3"/>
  <c r="N6" i="3"/>
  <c r="N7" i="3"/>
  <c r="N8" i="3"/>
  <c r="N9" i="3"/>
  <c r="N10" i="3"/>
  <c r="N11" i="3"/>
  <c r="N12" i="3"/>
  <c r="N13" i="3"/>
  <c r="M4" i="3"/>
  <c r="M5" i="3"/>
  <c r="M6" i="3"/>
  <c r="M7" i="3"/>
  <c r="M8" i="3"/>
  <c r="M9" i="3"/>
  <c r="M10" i="3"/>
  <c r="M11" i="3"/>
  <c r="M12" i="3"/>
  <c r="M13" i="3"/>
  <c r="M14" i="3"/>
  <c r="L3" i="3"/>
  <c r="P3" i="3"/>
  <c r="O3" i="3"/>
  <c r="N3" i="3"/>
  <c r="M3" i="3"/>
  <c r="E12" i="3"/>
  <c r="E13" i="3"/>
  <c r="E14" i="3"/>
  <c r="E6" i="4"/>
  <c r="E5" i="4"/>
  <c r="E4" i="4"/>
  <c r="E3" i="4"/>
  <c r="E4" i="3"/>
  <c r="E5" i="3"/>
  <c r="E6" i="3"/>
  <c r="E7" i="3"/>
  <c r="E8" i="3"/>
  <c r="E9" i="3"/>
  <c r="E10" i="3"/>
  <c r="E11" i="3"/>
  <c r="E3" i="3"/>
</calcChain>
</file>

<file path=xl/sharedStrings.xml><?xml version="1.0" encoding="utf-8"?>
<sst xmlns="http://schemas.openxmlformats.org/spreadsheetml/2006/main" count="34" uniqueCount="23">
  <si>
    <t>分子</t>
    <rPh sb="0" eb="2">
      <t>ブンシ</t>
    </rPh>
    <phoneticPr fontId="2"/>
  </si>
  <si>
    <t>分母</t>
    <rPh sb="0" eb="2">
      <t>ブンボ</t>
    </rPh>
    <phoneticPr fontId="2"/>
  </si>
  <si>
    <t>割合</t>
    <rPh sb="0" eb="2">
      <t>ワリアイ</t>
    </rPh>
    <phoneticPr fontId="2"/>
  </si>
  <si>
    <t>信頼上限</t>
    <rPh sb="0" eb="4">
      <t>シンライジョ</t>
    </rPh>
    <phoneticPr fontId="2"/>
  </si>
  <si>
    <t>信頼下限</t>
    <rPh sb="0" eb="4">
      <t>シンライ</t>
    </rPh>
    <phoneticPr fontId="2"/>
  </si>
  <si>
    <t>正の誤差範囲描画用</t>
    <rPh sb="0" eb="1">
      <t>セイ</t>
    </rPh>
    <rPh sb="2" eb="4">
      <t>ゴサ</t>
    </rPh>
    <rPh sb="4" eb="6">
      <t>ハンイ</t>
    </rPh>
    <rPh sb="6" eb="9">
      <t>ビョウガヨウ</t>
    </rPh>
    <phoneticPr fontId="2"/>
  </si>
  <si>
    <t>負の誤差範囲描画用</t>
    <rPh sb="0" eb="1">
      <t>フ</t>
    </rPh>
    <rPh sb="2" eb="4">
      <t>ゴサ</t>
    </rPh>
    <rPh sb="4" eb="6">
      <t>ハンイ</t>
    </rPh>
    <rPh sb="6" eb="9">
      <t>ビョウガヨウ</t>
    </rPh>
    <phoneticPr fontId="2"/>
  </si>
  <si>
    <t>時系列</t>
    <rPh sb="0" eb="3">
      <t>ジケイ</t>
    </rPh>
    <phoneticPr fontId="2"/>
  </si>
  <si>
    <t>項目名</t>
  </si>
  <si>
    <t>分子</t>
  </si>
  <si>
    <t>分母</t>
  </si>
  <si>
    <t>A</t>
  </si>
  <si>
    <t>B</t>
  </si>
  <si>
    <t>C</t>
  </si>
  <si>
    <t>D</t>
  </si>
  <si>
    <t>信頼水準</t>
    <rPh sb="0" eb="2">
      <t>シンライド</t>
    </rPh>
    <rPh sb="2" eb="4">
      <t>スイジュン</t>
    </rPh>
    <phoneticPr fontId="2"/>
  </si>
  <si>
    <t>m11</t>
    <phoneticPr fontId="2"/>
  </si>
  <si>
    <t>m12</t>
    <phoneticPr fontId="2"/>
  </si>
  <si>
    <t>m21</t>
    <phoneticPr fontId="2"/>
  </si>
  <si>
    <t>m22</t>
    <phoneticPr fontId="2"/>
  </si>
  <si>
    <t>alpha</t>
    <phoneticPr fontId="2"/>
  </si>
  <si>
    <t>計算用</t>
    <rPh sb="0" eb="3">
      <t>ケイサンヨウ</t>
    </rPh>
    <phoneticPr fontId="2"/>
  </si>
  <si>
    <t>計算用</t>
    <rPh sb="0" eb="3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</si>
</sst>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%"/>
  </numFmts>
  <fonts count="8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2"/>
      <color rgb="FFFFFFFF"/>
      <name val="ＭＳ Ｐゴシック"/>
      <family val="3"/>
      <charset val="128"/>
      <scheme val="minor"/>
    </font>
    <font>
      <sz val="12"/>
      <name val="ＭＳ Ｐゴシック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0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9" fontId="0" fillId="0" borderId="1" xfId="1" applyFont="1" applyBorder="1"/>
    <xf numFmtId="10" fontId="0" fillId="0" borderId="1" xfId="1" applyNumberFormat="1" applyFont="1" applyBorder="1"/>
    <xf numFmtId="0" fontId="0" fillId="0" borderId="3" xfId="0" applyBorder="1"/>
    <xf numFmtId="10" fontId="0" fillId="0" borderId="3" xfId="1" applyNumberFormat="1" applyFont="1" applyBorder="1"/>
    <xf numFmtId="176" fontId="0" fillId="0" borderId="3" xfId="1" applyNumberFormat="1" applyFont="1" applyBorder="1"/>
    <xf numFmtId="0" fontId="0" fillId="0" borderId="2" xfId="0" applyBorder="1"/>
    <xf numFmtId="17" fontId="0" fillId="0" borderId="0" xfId="0" applyNumberFormat="1"/>
    <xf numFmtId="17" fontId="0" fillId="0" borderId="1" xfId="0" applyNumberFormat="1" applyBorder="1"/>
    <xf numFmtId="17" fontId="0" fillId="0" borderId="3" xfId="0" applyNumberFormat="1" applyBorder="1"/>
    <xf numFmtId="0" fontId="5" fillId="0" borderId="2" xfId="0" applyFont="1" applyBorder="1"/>
    <xf numFmtId="0" fontId="5" fillId="0" borderId="4" xfId="0" applyFont="1" applyBorder="1"/>
    <xf numFmtId="0" fontId="5" fillId="0" borderId="3" xfId="0" applyFont="1" applyBorder="1"/>
    <xf numFmtId="0" fontId="5" fillId="0" borderId="5" xfId="0" applyFont="1" applyBorder="1"/>
    <xf numFmtId="38" fontId="5" fillId="0" borderId="5" xfId="0" applyNumberFormat="1" applyFont="1" applyBorder="1"/>
    <xf numFmtId="3" fontId="0" fillId="0" borderId="1" xfId="0" applyNumberFormat="1" applyBorder="1"/>
    <xf numFmtId="0" fontId="6" fillId="0" borderId="0" xfId="0" applyFont="1"/>
    <xf numFmtId="0" fontId="5" fillId="0" borderId="0" xfId="0" applyFont="1"/>
    <xf numFmtId="0" fontId="7" fillId="0" borderId="0" xfId="0" applyFont="1"/>
    <xf numFmtId="0" fontId="7" fillId="0" borderId="0" xfId="0" applyFont="1" applyFill="1" applyBorder="1"/>
    <xf numFmtId="9" fontId="7" fillId="0" borderId="0" xfId="0" applyNumberFormat="1" applyFont="1" applyFill="1"/>
    <xf numFmtId="0" fontId="7" fillId="0" borderId="0" xfId="0" applyFont="1" applyFill="1"/>
    <xf numFmtId="0" fontId="0" fillId="2" borderId="0" xfId="0" applyFill="1"/>
    <xf numFmtId="0" fontId="7" fillId="2" borderId="0" xfId="0" applyFont="1" applyFill="1"/>
  </cellXfs>
  <cellStyles count="50">
    <cellStyle name="パーセント" xfId="1" builtinId="5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標準" xfId="0" builtinId="0"/>
    <cellStyle name="表示済みのハイパーリンク" xfId="2" builtinId="9" hidden="1"/>
    <cellStyle name="表示済みのハイパーリンク" xfId="3" builtinId="9" hidden="1"/>
    <cellStyle name="表示済みのハイパーリンク" xfId="4" builtinId="9" hidden="1"/>
    <cellStyle name="表示済みのハイパーリンク" xfId="5" builtinId="9" hidden="1"/>
    <cellStyle name="表示済みのハイパーリンク" xfId="6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項目別!$H$3:$H$6</c:f>
                <c:numCache>
                  <c:formatCode>General</c:formatCode>
                  <c:ptCount val="4"/>
                  <c:pt idx="0">
                    <c:v>0.00293132839668443</c:v>
                  </c:pt>
                  <c:pt idx="1">
                    <c:v>0.00304582043451401</c:v>
                  </c:pt>
                  <c:pt idx="2">
                    <c:v>0.0028643130658367</c:v>
                  </c:pt>
                  <c:pt idx="3">
                    <c:v>0.00277173162810461</c:v>
                  </c:pt>
                </c:numCache>
              </c:numRef>
            </c:plus>
            <c:minus>
              <c:numRef>
                <c:f>項目別!$I$3:$I$6</c:f>
                <c:numCache>
                  <c:formatCode>General</c:formatCode>
                  <c:ptCount val="4"/>
                  <c:pt idx="0">
                    <c:v>0.00264245553351983</c:v>
                  </c:pt>
                  <c:pt idx="1">
                    <c:v>0.00276545744708619</c:v>
                  </c:pt>
                  <c:pt idx="2">
                    <c:v>0.00257966703243106</c:v>
                  </c:pt>
                  <c:pt idx="3">
                    <c:v>0.00248547761668023</c:v>
                  </c:pt>
                </c:numCache>
              </c:numRef>
            </c:minus>
          </c:errBars>
          <c:cat>
            <c:strRef>
              <c:f>項目別!$B$3:$B$6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項目別!$E$3:$E$6</c:f>
              <c:numCache>
                <c:formatCode>0.00%</c:formatCode>
                <c:ptCount val="4"/>
                <c:pt idx="0">
                  <c:v>0.0195740365111562</c:v>
                </c:pt>
                <c:pt idx="1">
                  <c:v>0.0218920257553244</c:v>
                </c:pt>
                <c:pt idx="2">
                  <c:v>0.0189601836144097</c:v>
                </c:pt>
                <c:pt idx="3">
                  <c:v>0.0175964807038592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3350408"/>
        <c:axId val="2083353144"/>
      </c:barChart>
      <c:catAx>
        <c:axId val="2083350408"/>
        <c:scaling>
          <c:orientation val="minMax"/>
        </c:scaling>
        <c:delete val="0"/>
        <c:axPos val="b"/>
        <c:majorTickMark val="out"/>
        <c:minorTickMark val="none"/>
        <c:tickLblPos val="nextTo"/>
        <c:crossAx val="2083353144"/>
        <c:crosses val="autoZero"/>
        <c:auto val="1"/>
        <c:lblAlgn val="ctr"/>
        <c:lblOffset val="100"/>
        <c:noMultiLvlLbl val="0"/>
      </c:catAx>
      <c:valAx>
        <c:axId val="208335314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83350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時系列!$H$3:$H$14</c:f>
                <c:numCache>
                  <c:formatCode>General</c:formatCode>
                  <c:ptCount val="12"/>
                  <c:pt idx="0">
                    <c:v>0.0953708048551544</c:v>
                  </c:pt>
                  <c:pt idx="1">
                    <c:v>0.0983026156202846</c:v>
                  </c:pt>
                  <c:pt idx="2">
                    <c:v>0.0699110545725477</c:v>
                  </c:pt>
                  <c:pt idx="3">
                    <c:v>0.0467780284259551</c:v>
                  </c:pt>
                  <c:pt idx="4">
                    <c:v>0.0309303200792096</c:v>
                  </c:pt>
                  <c:pt idx="5">
                    <c:v>0.0150416567174076</c:v>
                  </c:pt>
                  <c:pt idx="6">
                    <c:v>0.0135069451768439</c:v>
                  </c:pt>
                  <c:pt idx="7">
                    <c:v>0.00567665383077706</c:v>
                  </c:pt>
                  <c:pt idx="8">
                    <c:v>0.00887388489473329</c:v>
                  </c:pt>
                  <c:pt idx="9">
                    <c:v>0.00684696385755767</c:v>
                  </c:pt>
                  <c:pt idx="10">
                    <c:v>0.00651899023141384</c:v>
                  </c:pt>
                  <c:pt idx="11">
                    <c:v>0.00537575076249491</c:v>
                  </c:pt>
                </c:numCache>
              </c:numRef>
            </c:plus>
            <c:minus>
              <c:numRef>
                <c:f>時系列!$I$3:$I$14</c:f>
                <c:numCache>
                  <c:formatCode>General</c:formatCode>
                  <c:ptCount val="12"/>
                  <c:pt idx="0">
                    <c:v>0.0344306935798025</c:v>
                  </c:pt>
                  <c:pt idx="1">
                    <c:v>0.0498562053801749</c:v>
                  </c:pt>
                  <c:pt idx="2">
                    <c:v>0.0247392233132709</c:v>
                  </c:pt>
                  <c:pt idx="3">
                    <c:v>0.0162679190168607</c:v>
                  </c:pt>
                  <c:pt idx="4">
                    <c:v>0.0130712334143346</c:v>
                  </c:pt>
                  <c:pt idx="5">
                    <c:v>0.0062802028038354</c:v>
                  </c:pt>
                  <c:pt idx="6">
                    <c:v>0.00960099562815828</c:v>
                  </c:pt>
                  <c:pt idx="7">
                    <c:v>0.0052514434436802</c:v>
                  </c:pt>
                  <c:pt idx="8">
                    <c:v>0.00733692072039732</c:v>
                  </c:pt>
                  <c:pt idx="9">
                    <c:v>0.00554517125862819</c:v>
                  </c:pt>
                  <c:pt idx="10">
                    <c:v>0.00533555270746509</c:v>
                  </c:pt>
                  <c:pt idx="11">
                    <c:v>0.00448640603535622</c:v>
                  </c:pt>
                </c:numCache>
              </c:numRef>
            </c:minus>
          </c:errBars>
          <c:cat>
            <c:numRef>
              <c:f>時系列!$B$3:$B$14</c:f>
              <c:numCache>
                <c:formatCode>mmm\-yy</c:formatCode>
                <c:ptCount val="12"/>
                <c:pt idx="0">
                  <c:v>41426.0</c:v>
                </c:pt>
                <c:pt idx="1">
                  <c:v>41456.0</c:v>
                </c:pt>
                <c:pt idx="2">
                  <c:v>41487.0</c:v>
                </c:pt>
                <c:pt idx="3">
                  <c:v>41518.0</c:v>
                </c:pt>
                <c:pt idx="4">
                  <c:v>41548.0</c:v>
                </c:pt>
                <c:pt idx="5">
                  <c:v>41579.0</c:v>
                </c:pt>
                <c:pt idx="6">
                  <c:v>41609.0</c:v>
                </c:pt>
                <c:pt idx="7">
                  <c:v>41640.0</c:v>
                </c:pt>
                <c:pt idx="8">
                  <c:v>41671.0</c:v>
                </c:pt>
                <c:pt idx="9">
                  <c:v>41699.0</c:v>
                </c:pt>
                <c:pt idx="10">
                  <c:v>41730.0</c:v>
                </c:pt>
                <c:pt idx="11">
                  <c:v>41760.0</c:v>
                </c:pt>
              </c:numCache>
            </c:numRef>
          </c:cat>
          <c:val>
            <c:numRef>
              <c:f>時系列!$E$3:$E$14</c:f>
              <c:numCache>
                <c:formatCode>0.00%</c:formatCode>
                <c:ptCount val="12"/>
                <c:pt idx="0">
                  <c:v>0.0392156862745098</c:v>
                </c:pt>
                <c:pt idx="1">
                  <c:v>0.0689655172413793</c:v>
                </c:pt>
                <c:pt idx="2">
                  <c:v>0.028169014084507</c:v>
                </c:pt>
                <c:pt idx="3">
                  <c:v>0.0185185185185185</c:v>
                </c:pt>
                <c:pt idx="4">
                  <c:v>0.0164835164835165</c:v>
                </c:pt>
                <c:pt idx="5">
                  <c:v>0.0079155672823219</c:v>
                </c:pt>
                <c:pt idx="6">
                  <c:v>0.0237154150197628</c:v>
                </c:pt>
                <c:pt idx="7">
                  <c:v>0.0496</c:v>
                </c:pt>
                <c:pt idx="8">
                  <c:v>0.0303194369247428</c:v>
                </c:pt>
                <c:pt idx="9">
                  <c:v>0.0210573476702509</c:v>
                </c:pt>
                <c:pt idx="10">
                  <c:v>0.0212331563903634</c:v>
                </c:pt>
                <c:pt idx="11">
                  <c:v>0.0196560196560197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880568"/>
        <c:axId val="2083883448"/>
      </c:lineChart>
      <c:dateAx>
        <c:axId val="20838805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083883448"/>
        <c:crosses val="autoZero"/>
        <c:auto val="1"/>
        <c:lblOffset val="100"/>
        <c:baseTimeUnit val="months"/>
      </c:dateAx>
      <c:valAx>
        <c:axId val="208388344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83880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8</xdr:row>
      <xdr:rowOff>25400</xdr:rowOff>
    </xdr:from>
    <xdr:to>
      <xdr:col>5</xdr:col>
      <xdr:colOff>698500</xdr:colOff>
      <xdr:row>20</xdr:row>
      <xdr:rowOff>25400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14</xdr:row>
      <xdr:rowOff>190500</xdr:rowOff>
    </xdr:from>
    <xdr:to>
      <xdr:col>6</xdr:col>
      <xdr:colOff>812800</xdr:colOff>
      <xdr:row>29</xdr:row>
      <xdr:rowOff>25400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workbookViewId="0">
      <selection activeCell="M4" sqref="M4"/>
    </sheetView>
  </sheetViews>
  <sheetFormatPr baseColWidth="12" defaultRowHeight="18" x14ac:dyDescent="0"/>
  <cols>
    <col min="6" max="6" width="21" bestFit="1" customWidth="1"/>
    <col min="7" max="7" width="20" bestFit="1" customWidth="1"/>
    <col min="8" max="9" width="19.5" bestFit="1" customWidth="1"/>
  </cols>
  <sheetData>
    <row r="1" spans="2:17">
      <c r="M1" s="23" t="s">
        <v>21</v>
      </c>
      <c r="N1" s="23"/>
      <c r="O1" s="23"/>
      <c r="P1" s="23"/>
    </row>
    <row r="2" spans="2:17" ht="19" thickBot="1">
      <c r="B2" s="11" t="s">
        <v>8</v>
      </c>
      <c r="C2" s="12" t="s">
        <v>9</v>
      </c>
      <c r="D2" s="12" t="s">
        <v>10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K2" s="1" t="s">
        <v>15</v>
      </c>
      <c r="L2" s="20" t="s">
        <v>20</v>
      </c>
      <c r="M2" s="24" t="s">
        <v>16</v>
      </c>
      <c r="N2" s="24" t="s">
        <v>17</v>
      </c>
      <c r="O2" s="24" t="s">
        <v>18</v>
      </c>
      <c r="P2" s="24" t="s">
        <v>19</v>
      </c>
      <c r="Q2" s="19"/>
    </row>
    <row r="3" spans="2:17" ht="19" thickTop="1">
      <c r="B3" s="13" t="s">
        <v>11</v>
      </c>
      <c r="C3" s="14">
        <v>193</v>
      </c>
      <c r="D3" s="15">
        <v>9860</v>
      </c>
      <c r="E3" s="5">
        <f>C3/D3</f>
        <v>1.9574036511156186E-2</v>
      </c>
      <c r="F3" s="5">
        <f>(O3*_xlfn.F.INV.RT($L$3/2,O3,P3))/(O3*_xlfn.F.INV.RT($L$3/2,O3,P3)+P3)</f>
        <v>2.2505364907840619E-2</v>
      </c>
      <c r="G3" s="5">
        <f>N3/(M3*_xlfn.F.INV.RT($L$3/2,M3,N3)+N3)</f>
        <v>1.6931580977636355E-2</v>
      </c>
      <c r="H3" s="6">
        <f>F3-E3</f>
        <v>2.9313283966844322E-3</v>
      </c>
      <c r="I3" s="6">
        <f>E3-G3</f>
        <v>2.6424555335198309E-3</v>
      </c>
      <c r="K3" s="2">
        <v>0.95</v>
      </c>
      <c r="L3" s="21">
        <f>1-K3</f>
        <v>5.0000000000000044E-2</v>
      </c>
      <c r="M3" s="24">
        <f>2*(D3-C3+1)</f>
        <v>19336</v>
      </c>
      <c r="N3" s="24">
        <f>2*C3</f>
        <v>386</v>
      </c>
      <c r="O3" s="24">
        <f>2*(C3+1)</f>
        <v>388</v>
      </c>
      <c r="P3" s="24">
        <f>2*(D3-C3)</f>
        <v>19334</v>
      </c>
      <c r="Q3" s="19"/>
    </row>
    <row r="4" spans="2:17">
      <c r="B4" s="13" t="s">
        <v>12</v>
      </c>
      <c r="C4" s="14">
        <v>221</v>
      </c>
      <c r="D4" s="15">
        <v>10095</v>
      </c>
      <c r="E4" s="3">
        <f t="shared" ref="E4:E6" si="0">C4/D4</f>
        <v>2.1892025755324417E-2</v>
      </c>
      <c r="F4" s="5">
        <f t="shared" ref="F4:F6" si="1">(O4*_xlfn.F.INV.RT($L$3/2,O4,P4))/(O4*_xlfn.F.INV.RT($L$3/2,O4,P4)+P4)</f>
        <v>2.4937846189838426E-2</v>
      </c>
      <c r="G4" s="5">
        <f t="shared" ref="G4:G6" si="2">N4/(M4*_xlfn.F.INV.RT($L$3/2,M4,N4)+N4)</f>
        <v>1.9126568308238223E-2</v>
      </c>
      <c r="H4" s="6">
        <f t="shared" ref="H4:H6" si="3">F4-E4</f>
        <v>3.0458204345140093E-3</v>
      </c>
      <c r="I4" s="6">
        <f t="shared" ref="I4:I6" si="4">E4-G4</f>
        <v>2.7654574470861934E-3</v>
      </c>
      <c r="L4" s="22"/>
      <c r="M4" s="24">
        <f t="shared" ref="M4:M14" si="5">2*(D4-C4+1)</f>
        <v>19750</v>
      </c>
      <c r="N4" s="24">
        <f t="shared" ref="N4:N14" si="6">2*C4</f>
        <v>442</v>
      </c>
      <c r="O4" s="24">
        <f t="shared" ref="O4:O14" si="7">2*(C4+1)</f>
        <v>444</v>
      </c>
      <c r="P4" s="24">
        <f t="shared" ref="P4:P14" si="8">2*(D4-C4)</f>
        <v>19748</v>
      </c>
      <c r="Q4" s="19"/>
    </row>
    <row r="5" spans="2:17">
      <c r="B5" s="13" t="s">
        <v>13</v>
      </c>
      <c r="C5" s="14">
        <v>190</v>
      </c>
      <c r="D5" s="15">
        <v>10021</v>
      </c>
      <c r="E5" s="3">
        <f t="shared" si="0"/>
        <v>1.896018361440974E-2</v>
      </c>
      <c r="F5" s="5">
        <f t="shared" si="1"/>
        <v>2.1824496680246445E-2</v>
      </c>
      <c r="G5" s="5">
        <f t="shared" si="2"/>
        <v>1.6380516581978682E-2</v>
      </c>
      <c r="H5" s="6">
        <f t="shared" si="3"/>
        <v>2.8643130658367044E-3</v>
      </c>
      <c r="I5" s="6">
        <f t="shared" si="4"/>
        <v>2.5796670324310586E-3</v>
      </c>
      <c r="L5" s="22"/>
      <c r="M5" s="24">
        <f t="shared" si="5"/>
        <v>19664</v>
      </c>
      <c r="N5" s="24">
        <f t="shared" si="6"/>
        <v>380</v>
      </c>
      <c r="O5" s="24">
        <f t="shared" si="7"/>
        <v>382</v>
      </c>
      <c r="P5" s="24">
        <f t="shared" si="8"/>
        <v>19662</v>
      </c>
      <c r="Q5" s="19"/>
    </row>
    <row r="6" spans="2:17">
      <c r="B6" s="13" t="s">
        <v>14</v>
      </c>
      <c r="C6" s="14">
        <v>176</v>
      </c>
      <c r="D6" s="15">
        <v>10002</v>
      </c>
      <c r="E6" s="3">
        <f t="shared" si="0"/>
        <v>1.7596480703859229E-2</v>
      </c>
      <c r="F6" s="5">
        <f t="shared" si="1"/>
        <v>2.0368212331963842E-2</v>
      </c>
      <c r="G6" s="5">
        <f t="shared" si="2"/>
        <v>1.5111003087178998E-2</v>
      </c>
      <c r="H6" s="6">
        <f t="shared" si="3"/>
        <v>2.771731628104613E-3</v>
      </c>
      <c r="I6" s="6">
        <f t="shared" si="4"/>
        <v>2.485477616680231E-3</v>
      </c>
      <c r="L6" s="22"/>
      <c r="M6" s="24">
        <f t="shared" si="5"/>
        <v>19654</v>
      </c>
      <c r="N6" s="24">
        <f t="shared" si="6"/>
        <v>352</v>
      </c>
      <c r="O6" s="24">
        <f t="shared" si="7"/>
        <v>354</v>
      </c>
      <c r="P6" s="24">
        <f t="shared" si="8"/>
        <v>19652</v>
      </c>
      <c r="Q6" s="19"/>
    </row>
    <row r="7" spans="2:17">
      <c r="L7" s="19"/>
      <c r="M7" s="19"/>
      <c r="N7" s="19"/>
      <c r="O7" s="19"/>
      <c r="P7" s="19"/>
      <c r="Q7" s="17">
        <v>358</v>
      </c>
    </row>
    <row r="8" spans="2:17">
      <c r="L8" s="19"/>
      <c r="M8" s="19"/>
      <c r="N8" s="19"/>
      <c r="O8" s="19"/>
      <c r="P8" s="19"/>
      <c r="Q8" s="17">
        <v>752</v>
      </c>
    </row>
    <row r="9" spans="2:17">
      <c r="L9" s="19"/>
      <c r="M9" s="19"/>
      <c r="N9" s="19"/>
      <c r="O9" s="19"/>
      <c r="P9" s="19"/>
      <c r="Q9" s="17">
        <v>1482</v>
      </c>
    </row>
    <row r="10" spans="2:17">
      <c r="L10" s="19"/>
      <c r="M10" s="19"/>
      <c r="N10" s="19"/>
      <c r="O10" s="19"/>
      <c r="P10" s="19"/>
      <c r="Q10" s="17">
        <v>11880</v>
      </c>
    </row>
    <row r="11" spans="2:17">
      <c r="L11" s="19"/>
      <c r="M11" s="19"/>
      <c r="N11" s="19"/>
      <c r="O11" s="19"/>
      <c r="P11" s="19"/>
      <c r="Q11" s="17">
        <v>3582</v>
      </c>
    </row>
    <row r="12" spans="2:17">
      <c r="G12" s="8"/>
      <c r="L12" s="19"/>
      <c r="M12" s="19"/>
      <c r="N12" s="19"/>
      <c r="O12" s="19"/>
      <c r="P12" s="19"/>
      <c r="Q12" s="17">
        <v>4370</v>
      </c>
    </row>
    <row r="13" spans="2:17">
      <c r="G13" s="8"/>
      <c r="L13" s="19"/>
      <c r="M13" s="19"/>
      <c r="N13" s="19"/>
      <c r="O13" s="19"/>
      <c r="P13" s="19"/>
      <c r="Q13" s="17">
        <v>4794</v>
      </c>
    </row>
    <row r="14" spans="2:17">
      <c r="G14" s="8"/>
      <c r="L14" s="19"/>
      <c r="M14" s="19"/>
      <c r="N14" s="19"/>
      <c r="O14" s="19"/>
      <c r="P14" s="19"/>
      <c r="Q14" s="17">
        <v>6384</v>
      </c>
    </row>
    <row r="15" spans="2:17">
      <c r="G15" s="8"/>
      <c r="L15" s="18"/>
      <c r="M15" s="18"/>
      <c r="N15" s="18"/>
      <c r="O15" s="18"/>
      <c r="P15" s="18"/>
      <c r="Q15" s="18"/>
    </row>
    <row r="16" spans="2:17">
      <c r="G16" s="8"/>
    </row>
    <row r="17" spans="7:7">
      <c r="G17" s="8"/>
    </row>
    <row r="18" spans="7:7">
      <c r="G18" s="8"/>
    </row>
    <row r="19" spans="7:7">
      <c r="G19" s="8"/>
    </row>
    <row r="20" spans="7:7">
      <c r="G20" s="8"/>
    </row>
  </sheetData>
  <phoneticPr fontId="2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0"/>
  <sheetViews>
    <sheetView tabSelected="1" workbookViewId="0">
      <selection activeCell="L1" sqref="L1"/>
    </sheetView>
  </sheetViews>
  <sheetFormatPr baseColWidth="12" defaultRowHeight="18" x14ac:dyDescent="0"/>
  <cols>
    <col min="6" max="6" width="21" bestFit="1" customWidth="1"/>
    <col min="7" max="7" width="20" bestFit="1" customWidth="1"/>
    <col min="8" max="9" width="19.5" bestFit="1" customWidth="1"/>
  </cols>
  <sheetData>
    <row r="1" spans="2:16">
      <c r="M1" s="23" t="s">
        <v>22</v>
      </c>
      <c r="N1" s="23"/>
      <c r="O1" s="23"/>
      <c r="P1" s="23"/>
    </row>
    <row r="2" spans="2:16" ht="19" thickBot="1">
      <c r="B2" s="7" t="s">
        <v>7</v>
      </c>
      <c r="C2" s="7" t="s">
        <v>0</v>
      </c>
      <c r="D2" s="7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K2" s="1" t="s">
        <v>15</v>
      </c>
      <c r="L2" s="20" t="s">
        <v>20</v>
      </c>
      <c r="M2" s="24" t="s">
        <v>16</v>
      </c>
      <c r="N2" s="24" t="s">
        <v>17</v>
      </c>
      <c r="O2" s="24" t="s">
        <v>18</v>
      </c>
      <c r="P2" s="24" t="s">
        <v>19</v>
      </c>
    </row>
    <row r="3" spans="2:16" ht="19" thickTop="1">
      <c r="B3" s="10">
        <v>41426</v>
      </c>
      <c r="C3" s="4">
        <v>2</v>
      </c>
      <c r="D3" s="4">
        <v>51</v>
      </c>
      <c r="E3" s="5">
        <f>C3/D3</f>
        <v>3.9215686274509803E-2</v>
      </c>
      <c r="F3" s="5">
        <f>(O3*_xlfn.F.INV.RT($L$3/2,O3,P3))/(O3*_xlfn.F.INV.RT($L$3/2,O3,P3)+P3)</f>
        <v>0.1345864911296642</v>
      </c>
      <c r="G3" s="5">
        <f>N3/(M3*_xlfn.F.INV.RT($L$3/2,M3,N3)+N3)</f>
        <v>4.7849926947072918E-3</v>
      </c>
      <c r="H3" s="6">
        <f>F3-E3</f>
        <v>9.5370804855154395E-2</v>
      </c>
      <c r="I3" s="6">
        <f>E3-G3</f>
        <v>3.443069357980251E-2</v>
      </c>
      <c r="K3" s="2">
        <v>0.95</v>
      </c>
      <c r="L3" s="21">
        <f>1-K3</f>
        <v>5.0000000000000044E-2</v>
      </c>
      <c r="M3" s="24">
        <f>2*(D3-C3+1)</f>
        <v>100</v>
      </c>
      <c r="N3" s="24">
        <f>2*C3</f>
        <v>4</v>
      </c>
      <c r="O3" s="24">
        <f>2*(C3+1)</f>
        <v>6</v>
      </c>
      <c r="P3" s="24">
        <f>2*(D3-C3)</f>
        <v>98</v>
      </c>
    </row>
    <row r="4" spans="2:16">
      <c r="B4" s="9">
        <v>41456</v>
      </c>
      <c r="C4" s="1">
        <v>4</v>
      </c>
      <c r="D4" s="1">
        <v>58</v>
      </c>
      <c r="E4" s="3">
        <f t="shared" ref="E4:E14" si="0">C4/D4</f>
        <v>6.8965517241379309E-2</v>
      </c>
      <c r="F4" s="5">
        <f t="shared" ref="F4:F14" si="1">(O4*_xlfn.F.INV.RT($L$3/2,O4,P4))/(O4*_xlfn.F.INV.RT($L$3/2,O4,P4)+P4)</f>
        <v>0.16726813286166398</v>
      </c>
      <c r="G4" s="5">
        <f t="shared" ref="G4:G14" si="2">N4/(M4*_xlfn.F.INV.RT($L$3/2,M4,N4)+N4)</f>
        <v>1.9109311861204421E-2</v>
      </c>
      <c r="H4" s="6">
        <f t="shared" ref="H4:H14" si="3">F4-E4</f>
        <v>9.8302615620284667E-2</v>
      </c>
      <c r="I4" s="6">
        <f t="shared" ref="I4:I14" si="4">E4-G4</f>
        <v>4.9856205380174892E-2</v>
      </c>
      <c r="L4" s="22"/>
      <c r="M4" s="24">
        <f t="shared" ref="M4:M14" si="5">2*(D4-C4+1)</f>
        <v>110</v>
      </c>
      <c r="N4" s="24">
        <f t="shared" ref="N4:N14" si="6">2*C4</f>
        <v>8</v>
      </c>
      <c r="O4" s="24">
        <f t="shared" ref="O4:O14" si="7">2*(C4+1)</f>
        <v>10</v>
      </c>
      <c r="P4" s="24">
        <f t="shared" ref="P4:P14" si="8">2*(D4-C4)</f>
        <v>108</v>
      </c>
    </row>
    <row r="5" spans="2:16">
      <c r="B5" s="9">
        <v>41487</v>
      </c>
      <c r="C5" s="1">
        <v>2</v>
      </c>
      <c r="D5" s="1">
        <v>71</v>
      </c>
      <c r="E5" s="3">
        <f t="shared" si="0"/>
        <v>2.8169014084507043E-2</v>
      </c>
      <c r="F5" s="5">
        <f t="shared" si="1"/>
        <v>9.8080068657054792E-2</v>
      </c>
      <c r="G5" s="5">
        <f t="shared" si="2"/>
        <v>3.429790771236139E-3</v>
      </c>
      <c r="H5" s="6">
        <f t="shared" si="3"/>
        <v>6.9911054572547746E-2</v>
      </c>
      <c r="I5" s="6">
        <f t="shared" si="4"/>
        <v>2.4739223313270903E-2</v>
      </c>
      <c r="L5" s="22"/>
      <c r="M5" s="24">
        <f t="shared" si="5"/>
        <v>140</v>
      </c>
      <c r="N5" s="24">
        <f t="shared" si="6"/>
        <v>4</v>
      </c>
      <c r="O5" s="24">
        <f t="shared" si="7"/>
        <v>6</v>
      </c>
      <c r="P5" s="24">
        <f t="shared" si="8"/>
        <v>138</v>
      </c>
    </row>
    <row r="6" spans="2:16">
      <c r="B6" s="9">
        <v>41518</v>
      </c>
      <c r="C6" s="1">
        <v>2</v>
      </c>
      <c r="D6" s="1">
        <v>108</v>
      </c>
      <c r="E6" s="3">
        <f t="shared" si="0"/>
        <v>1.8518518518518517E-2</v>
      </c>
      <c r="F6" s="5">
        <f t="shared" si="1"/>
        <v>6.5296546944473621E-2</v>
      </c>
      <c r="G6" s="5">
        <f t="shared" si="2"/>
        <v>2.2505995016578293E-3</v>
      </c>
      <c r="H6" s="6">
        <f t="shared" si="3"/>
        <v>4.6778028425955104E-2</v>
      </c>
      <c r="I6" s="6">
        <f t="shared" si="4"/>
        <v>1.6267919016860689E-2</v>
      </c>
      <c r="L6" s="22"/>
      <c r="M6" s="24">
        <f t="shared" si="5"/>
        <v>214</v>
      </c>
      <c r="N6" s="24">
        <f t="shared" si="6"/>
        <v>4</v>
      </c>
      <c r="O6" s="24">
        <f t="shared" si="7"/>
        <v>6</v>
      </c>
      <c r="P6" s="24">
        <f t="shared" si="8"/>
        <v>212</v>
      </c>
    </row>
    <row r="7" spans="2:16">
      <c r="B7" s="9">
        <v>41548</v>
      </c>
      <c r="C7" s="1">
        <v>3</v>
      </c>
      <c r="D7" s="1">
        <v>182</v>
      </c>
      <c r="E7" s="3">
        <f t="shared" si="0"/>
        <v>1.6483516483516484E-2</v>
      </c>
      <c r="F7" s="5">
        <f t="shared" si="1"/>
        <v>4.741383656272613E-2</v>
      </c>
      <c r="G7" s="5">
        <f t="shared" si="2"/>
        <v>3.41228306918193E-3</v>
      </c>
      <c r="H7" s="6">
        <f t="shared" si="3"/>
        <v>3.0930320079209647E-2</v>
      </c>
      <c r="I7" s="6">
        <f t="shared" si="4"/>
        <v>1.3071233414334554E-2</v>
      </c>
      <c r="L7" s="22"/>
      <c r="M7" s="24">
        <f t="shared" si="5"/>
        <v>360</v>
      </c>
      <c r="N7" s="24">
        <f t="shared" si="6"/>
        <v>6</v>
      </c>
      <c r="O7" s="24">
        <f t="shared" si="7"/>
        <v>8</v>
      </c>
      <c r="P7" s="24">
        <f t="shared" si="8"/>
        <v>358</v>
      </c>
    </row>
    <row r="8" spans="2:16">
      <c r="B8" s="9">
        <v>41579</v>
      </c>
      <c r="C8" s="1">
        <v>3</v>
      </c>
      <c r="D8" s="1">
        <v>379</v>
      </c>
      <c r="E8" s="3">
        <f t="shared" si="0"/>
        <v>7.9155672823219003E-3</v>
      </c>
      <c r="F8" s="5">
        <f t="shared" si="1"/>
        <v>2.2957223999729551E-2</v>
      </c>
      <c r="G8" s="5">
        <f t="shared" si="2"/>
        <v>1.6353644784864996E-3</v>
      </c>
      <c r="H8" s="6">
        <f t="shared" si="3"/>
        <v>1.5041656717407651E-2</v>
      </c>
      <c r="I8" s="6">
        <f t="shared" si="4"/>
        <v>6.2802028038354005E-3</v>
      </c>
      <c r="L8" s="22"/>
      <c r="M8" s="24">
        <f t="shared" si="5"/>
        <v>754</v>
      </c>
      <c r="N8" s="24">
        <f t="shared" si="6"/>
        <v>6</v>
      </c>
      <c r="O8" s="24">
        <f t="shared" si="7"/>
        <v>8</v>
      </c>
      <c r="P8" s="24">
        <f t="shared" si="8"/>
        <v>752</v>
      </c>
    </row>
    <row r="9" spans="2:16">
      <c r="B9" s="9">
        <v>41609</v>
      </c>
      <c r="C9" s="1">
        <v>18</v>
      </c>
      <c r="D9" s="1">
        <v>759</v>
      </c>
      <c r="E9" s="3">
        <f t="shared" si="0"/>
        <v>2.3715415019762844E-2</v>
      </c>
      <c r="F9" s="5">
        <f t="shared" si="1"/>
        <v>3.7222360196606734E-2</v>
      </c>
      <c r="G9" s="5">
        <f t="shared" si="2"/>
        <v>1.4114419391604563E-2</v>
      </c>
      <c r="H9" s="6">
        <f t="shared" si="3"/>
        <v>1.350694517684389E-2</v>
      </c>
      <c r="I9" s="6">
        <f t="shared" si="4"/>
        <v>9.6009956281582817E-3</v>
      </c>
      <c r="L9" s="22"/>
      <c r="M9" s="24">
        <f t="shared" si="5"/>
        <v>1484</v>
      </c>
      <c r="N9" s="24">
        <f t="shared" si="6"/>
        <v>36</v>
      </c>
      <c r="O9" s="24">
        <f t="shared" si="7"/>
        <v>38</v>
      </c>
      <c r="P9" s="24">
        <f t="shared" si="8"/>
        <v>1482</v>
      </c>
    </row>
    <row r="10" spans="2:16">
      <c r="B10" s="9">
        <v>41640</v>
      </c>
      <c r="C10" s="1">
        <v>310</v>
      </c>
      <c r="D10" s="1">
        <v>6250</v>
      </c>
      <c r="E10" s="3">
        <f t="shared" si="0"/>
        <v>4.9599999999999998E-2</v>
      </c>
      <c r="F10" s="5">
        <f t="shared" si="1"/>
        <v>5.527665383077706E-2</v>
      </c>
      <c r="G10" s="5">
        <f t="shared" si="2"/>
        <v>4.43485565563198E-2</v>
      </c>
      <c r="H10" s="6">
        <f t="shared" si="3"/>
        <v>5.676653830777062E-3</v>
      </c>
      <c r="I10" s="6">
        <f t="shared" si="4"/>
        <v>5.2514434436801982E-3</v>
      </c>
      <c r="L10" s="22"/>
      <c r="M10" s="24">
        <f t="shared" si="5"/>
        <v>11882</v>
      </c>
      <c r="N10" s="24">
        <f t="shared" si="6"/>
        <v>620</v>
      </c>
      <c r="O10" s="24">
        <f t="shared" si="7"/>
        <v>622</v>
      </c>
      <c r="P10" s="24">
        <f t="shared" si="8"/>
        <v>11880</v>
      </c>
    </row>
    <row r="11" spans="2:16">
      <c r="B11" s="9">
        <v>41671</v>
      </c>
      <c r="C11" s="1">
        <v>56</v>
      </c>
      <c r="D11" s="1">
        <v>1847</v>
      </c>
      <c r="E11" s="3">
        <f t="shared" si="0"/>
        <v>3.0319436924742826E-2</v>
      </c>
      <c r="F11" s="5">
        <f t="shared" si="1"/>
        <v>3.9193321819476115E-2</v>
      </c>
      <c r="G11" s="5">
        <f t="shared" si="2"/>
        <v>2.2982516204345504E-2</v>
      </c>
      <c r="H11" s="6">
        <f t="shared" si="3"/>
        <v>8.8738848947332895E-3</v>
      </c>
      <c r="I11" s="6">
        <f t="shared" si="4"/>
        <v>7.3369207203973219E-3</v>
      </c>
      <c r="L11" s="22"/>
      <c r="M11" s="24">
        <f t="shared" si="5"/>
        <v>3584</v>
      </c>
      <c r="N11" s="24">
        <f t="shared" si="6"/>
        <v>112</v>
      </c>
      <c r="O11" s="24">
        <f t="shared" si="7"/>
        <v>114</v>
      </c>
      <c r="P11" s="24">
        <f t="shared" si="8"/>
        <v>3582</v>
      </c>
    </row>
    <row r="12" spans="2:16">
      <c r="B12" s="9">
        <v>41699</v>
      </c>
      <c r="C12" s="1">
        <v>47</v>
      </c>
      <c r="D12" s="16">
        <v>2232</v>
      </c>
      <c r="E12" s="3">
        <f t="shared" si="0"/>
        <v>2.1057347670250897E-2</v>
      </c>
      <c r="F12" s="5">
        <f t="shared" si="1"/>
        <v>2.7904311527808569E-2</v>
      </c>
      <c r="G12" s="5">
        <f t="shared" si="2"/>
        <v>1.5512176411622707E-2</v>
      </c>
      <c r="H12" s="6">
        <f t="shared" si="3"/>
        <v>6.8469638575576718E-3</v>
      </c>
      <c r="I12" s="6">
        <f t="shared" si="4"/>
        <v>5.5451712586281898E-3</v>
      </c>
      <c r="L12" s="22"/>
      <c r="M12" s="24">
        <f t="shared" si="5"/>
        <v>4372</v>
      </c>
      <c r="N12" s="24">
        <f t="shared" si="6"/>
        <v>94</v>
      </c>
      <c r="O12" s="24">
        <f t="shared" si="7"/>
        <v>96</v>
      </c>
      <c r="P12" s="24">
        <f t="shared" si="8"/>
        <v>4370</v>
      </c>
    </row>
    <row r="13" spans="2:16">
      <c r="B13" s="9">
        <v>41730</v>
      </c>
      <c r="C13" s="1">
        <v>52</v>
      </c>
      <c r="D13" s="16">
        <v>2449</v>
      </c>
      <c r="E13" s="3">
        <f t="shared" si="0"/>
        <v>2.1233156390363415E-2</v>
      </c>
      <c r="F13" s="5">
        <f t="shared" si="1"/>
        <v>2.775214662177726E-2</v>
      </c>
      <c r="G13" s="5">
        <f t="shared" si="2"/>
        <v>1.5897603682898324E-2</v>
      </c>
      <c r="H13" s="6">
        <f t="shared" si="3"/>
        <v>6.5189902314138452E-3</v>
      </c>
      <c r="I13" s="6">
        <f t="shared" si="4"/>
        <v>5.3355527074650903E-3</v>
      </c>
      <c r="L13" s="22"/>
      <c r="M13" s="24">
        <f t="shared" si="5"/>
        <v>4796</v>
      </c>
      <c r="N13" s="24">
        <f t="shared" si="6"/>
        <v>104</v>
      </c>
      <c r="O13" s="24">
        <f t="shared" si="7"/>
        <v>106</v>
      </c>
      <c r="P13" s="24">
        <f t="shared" si="8"/>
        <v>4794</v>
      </c>
    </row>
    <row r="14" spans="2:16">
      <c r="B14" s="9">
        <v>41760</v>
      </c>
      <c r="C14" s="1">
        <v>64</v>
      </c>
      <c r="D14" s="16">
        <v>3256</v>
      </c>
      <c r="E14" s="3">
        <f t="shared" si="0"/>
        <v>1.9656019656019656E-2</v>
      </c>
      <c r="F14" s="5">
        <f t="shared" si="1"/>
        <v>2.5031770418514569E-2</v>
      </c>
      <c r="G14" s="5">
        <f t="shared" si="2"/>
        <v>1.5169613620663436E-2</v>
      </c>
      <c r="H14" s="6">
        <f t="shared" si="3"/>
        <v>5.375750762494913E-3</v>
      </c>
      <c r="I14" s="6">
        <f t="shared" si="4"/>
        <v>4.4864060353562198E-3</v>
      </c>
      <c r="L14" s="22"/>
      <c r="M14" s="24">
        <f t="shared" si="5"/>
        <v>6386</v>
      </c>
      <c r="N14" s="24">
        <f t="shared" si="6"/>
        <v>128</v>
      </c>
      <c r="O14" s="24">
        <f t="shared" si="7"/>
        <v>130</v>
      </c>
      <c r="P14" s="24">
        <f t="shared" si="8"/>
        <v>6384</v>
      </c>
    </row>
    <row r="15" spans="2:16">
      <c r="G15" s="8"/>
    </row>
    <row r="16" spans="2:16">
      <c r="G16" s="8"/>
    </row>
    <row r="17" spans="7:7">
      <c r="G17" s="8"/>
    </row>
    <row r="18" spans="7:7">
      <c r="G18" s="8"/>
    </row>
    <row r="19" spans="7:7">
      <c r="G19" s="8"/>
    </row>
    <row r="20" spans="7:7">
      <c r="G20" s="8"/>
    </row>
  </sheetData>
  <phoneticPr fontId="2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項目別</vt:lpstr>
      <vt:lpstr>時系列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Mac-024</dc:creator>
  <cp:lastModifiedBy>ko Abe</cp:lastModifiedBy>
  <dcterms:created xsi:type="dcterms:W3CDTF">2014-06-24T01:54:21Z</dcterms:created>
  <dcterms:modified xsi:type="dcterms:W3CDTF">2014-06-28T06:40:33Z</dcterms:modified>
</cp:coreProperties>
</file>